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bts" sheetId="1" state="visible" r:id="rId1"/>
    <sheet name="Snowball" sheetId="2" state="visible" r:id="rId2"/>
    <sheet name="Avalanche" sheetId="3" state="visible" r:id="rId3"/>
    <sheet name="Compare" sheetId="4" state="visible" r:id="rId4"/>
    <sheet name="How to u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121921"/>
      <sz val="16"/>
    </font>
    <font>
      <name val="Calibri"/>
      <color rgb="005A6570"/>
      <sz val="10"/>
    </font>
    <font>
      <name val="Calibri"/>
      <b val="1"/>
      <color rgb="001B365D"/>
      <sz val="11"/>
    </font>
    <font>
      <name val="Calibri"/>
      <sz val="11"/>
    </font>
    <font>
      <name val="Calibri"/>
      <b val="1"/>
      <color rgb="00F9F5EB"/>
      <sz val="11"/>
    </font>
    <font>
      <name val="Calibri"/>
      <b val="1"/>
      <color rgb="001B365D"/>
      <sz val="12"/>
    </font>
  </fonts>
  <fills count="5">
    <fill>
      <patternFill/>
    </fill>
    <fill>
      <patternFill patternType="gray125"/>
    </fill>
    <fill>
      <patternFill patternType="solid">
        <fgColor rgb="00FFF6D8"/>
      </patternFill>
    </fill>
    <fill>
      <patternFill patternType="solid">
        <fgColor rgb="00E8EDF2"/>
      </patternFill>
    </fill>
    <fill>
      <patternFill patternType="solid">
        <fgColor rgb="00121921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pivotButton="0" quotePrefix="0" xfId="0"/>
    <xf numFmtId="166" fontId="4" fillId="2" borderId="1" pivotButton="0" quotePrefix="0" xfId="0"/>
    <xf numFmtId="164" fontId="4" fillId="3" borderId="1" pivotButton="0" quotePrefix="0" xfId="0"/>
    <xf numFmtId="0" fontId="5" fillId="4" borderId="1" applyAlignment="1" pivotButton="0" quotePrefix="0" xfId="0">
      <alignment horizontal="center" wrapText="1"/>
    </xf>
    <xf numFmtId="0" fontId="4" fillId="3" borderId="1" pivotButton="0" quotePrefix="0" xfId="0"/>
    <xf numFmtId="0" fontId="4" fillId="2" borderId="1" pivotButton="0" quotePrefix="0" xfId="0"/>
    <xf numFmtId="10" fontId="4" fillId="2" borderId="1" pivotButton="0" quotePrefix="0" xfId="0"/>
    <xf numFmtId="0" fontId="2" fillId="2" borderId="1" pivotButton="0" quotePrefix="0" xfId="0"/>
    <xf numFmtId="166" fontId="4" fillId="3" borderId="1" pivotButton="0" quotePrefix="0" xfId="0"/>
    <xf numFmtId="10" fontId="4" fillId="3" borderId="1" pivotButton="0" quotePrefix="0" xfId="0"/>
    <xf numFmtId="0" fontId="3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" customWidth="1" min="1" max="1"/>
    <col width="16" customWidth="1" min="2" max="2"/>
    <col width="12" customWidth="1" min="3" max="3"/>
    <col width="10" customWidth="1" min="4" max="4"/>
    <col width="12" customWidth="1" min="5" max="5"/>
    <col width="14" customWidth="1" min="6" max="6"/>
    <col width="12" customWidth="1" min="7" max="7"/>
    <col width="12" customWidth="1" min="8" max="8"/>
    <col width="14" customWidth="1" min="9" max="9"/>
    <col width="14" customWidth="1" min="10" max="10"/>
  </cols>
  <sheetData>
    <row r="1" ht="24" customHeight="1">
      <c r="A1" s="1" t="inlineStr">
        <is>
          <t>Yellowcell — Sample Debt Payoff</t>
        </is>
      </c>
    </row>
    <row r="2">
      <c r="A2" s="2" t="inlineStr">
        <is>
          <t>Yellow cells = your numbers. Gray cells = formulas. No macros. Not financial advice. Author: Yellowcell.</t>
        </is>
      </c>
    </row>
    <row r="4">
      <c r="A4" s="3" t="inlineStr">
        <is>
          <t>EXTRA MONTHLY PAYMENT</t>
        </is>
      </c>
      <c r="C4" s="4" t="n">
        <v>100</v>
      </c>
      <c r="D4" s="3" t="inlineStr">
        <is>
          <t>PLAN START</t>
        </is>
      </c>
      <c r="E4" s="5" t="n">
        <v>46266</v>
      </c>
      <c r="F4" s="3" t="inlineStr">
        <is>
          <t>TOTAL BALANCE</t>
        </is>
      </c>
      <c r="G4" s="6">
        <f>SUM(C7:C9)</f>
        <v/>
      </c>
      <c r="H4" s="3" t="inlineStr">
        <is>
          <t>TOTAL MINIMUMS</t>
        </is>
      </c>
      <c r="I4" s="6">
        <f>SUM(E7:E9)</f>
        <v/>
      </c>
    </row>
    <row r="6">
      <c r="A6" s="7" t="inlineStr">
        <is>
          <t>#</t>
        </is>
      </c>
      <c r="B6" s="7" t="inlineStr">
        <is>
          <t>Name</t>
        </is>
      </c>
      <c r="C6" s="7" t="inlineStr">
        <is>
          <t>Balance</t>
        </is>
      </c>
      <c r="D6" s="7" t="inlineStr">
        <is>
          <t>APR</t>
        </is>
      </c>
      <c r="E6" s="7" t="inlineStr">
        <is>
          <t>Min payment</t>
        </is>
      </c>
      <c r="F6" s="7" t="inlineStr">
        <is>
          <t>Monthly interest</t>
        </is>
      </c>
      <c r="G6" s="7" t="inlineStr">
        <is>
          <t>Snowball rank</t>
        </is>
      </c>
      <c r="H6" s="7" t="inlineStr">
        <is>
          <t>Avalanche rank</t>
        </is>
      </c>
      <c r="I6" s="7" t="inlineStr">
        <is>
          <t>Min-only months</t>
        </is>
      </c>
      <c r="J6" s="7" t="inlineStr">
        <is>
          <t>Notes</t>
        </is>
      </c>
    </row>
    <row r="7">
      <c r="A7" s="8">
        <f>IF(B7="","",ROW()-6)</f>
        <v/>
      </c>
      <c r="B7" s="9" t="inlineStr">
        <is>
          <t>Store card</t>
        </is>
      </c>
      <c r="C7" s="4" t="n">
        <v>850</v>
      </c>
      <c r="D7" s="10" t="n">
        <v>0.229</v>
      </c>
      <c r="E7" s="4" t="n">
        <v>35</v>
      </c>
      <c r="F7" s="6">
        <f>IF(OR(B7="",C7=""),"",C7*D7/12)</f>
        <v/>
      </c>
      <c r="G7" s="8">
        <f>IF(B7="","",COUNTIFS($B$7:$B$9,"&lt;&gt;",$C$7:$C$9,"&lt;"&amp;C7)+COUNTIFS($B$7:B7,"&lt;&gt;",$C$7:C7,C7))</f>
        <v/>
      </c>
      <c r="H7" s="8">
        <f>IF(B7="","",COUNTIFS($B$7:$B$9,"&lt;&gt;",$D$7:$D$9,"&gt;"&amp;D7)+COUNTIFS($B$7:B7,"&lt;&gt;",$D$7:D7,D7))</f>
        <v/>
      </c>
      <c r="I7" s="8">
        <f>IF(B7="","",IF(OR(E7&lt;=0,AND(D7&gt;0,E7&lt;=C7*D7/12)),"Min too low",IFERROR(ROUNDUP(NPER(D7/12,-E7,C7),0),"")))</f>
        <v/>
      </c>
      <c r="J7" s="11" t="inlineStr">
        <is>
          <t>SAMPLE</t>
        </is>
      </c>
    </row>
    <row r="8">
      <c r="A8" s="8">
        <f>IF(B8="","",ROW()-6)</f>
        <v/>
      </c>
      <c r="B8" s="9" t="inlineStr">
        <is>
          <t>Credit card</t>
        </is>
      </c>
      <c r="C8" s="4" t="n">
        <v>2100</v>
      </c>
      <c r="D8" s="10" t="n">
        <v>0.2499</v>
      </c>
      <c r="E8" s="4" t="n">
        <v>65</v>
      </c>
      <c r="F8" s="6">
        <f>IF(OR(B8="",C8=""),"",C8*D8/12)</f>
        <v/>
      </c>
      <c r="G8" s="8">
        <f>IF(B8="","",COUNTIFS($B$7:$B$9,"&lt;&gt;",$C$7:$C$9,"&lt;"&amp;C8)+COUNTIFS($B$7:B8,"&lt;&gt;",$C$7:C8,C8))</f>
        <v/>
      </c>
      <c r="H8" s="8">
        <f>IF(B8="","",COUNTIFS($B$7:$B$9,"&lt;&gt;",$D$7:$D$9,"&gt;"&amp;D8)+COUNTIFS($B$7:B8,"&lt;&gt;",$D$7:D8,D8))</f>
        <v/>
      </c>
      <c r="I8" s="8">
        <f>IF(B8="","",IF(OR(E8&lt;=0,AND(D8&gt;0,E8&lt;=C8*D8/12)),"Min too low",IFERROR(ROUNDUP(NPER(D8/12,-E8,C8),0),"")))</f>
        <v/>
      </c>
      <c r="J8" s="11" t="inlineStr">
        <is>
          <t>SAMPLE</t>
        </is>
      </c>
    </row>
    <row r="9">
      <c r="A9" s="8">
        <f>IF(B9="","",ROW()-6)</f>
        <v/>
      </c>
      <c r="B9" s="9" t="inlineStr">
        <is>
          <t>Personal loan</t>
        </is>
      </c>
      <c r="C9" s="4" t="n">
        <v>4200</v>
      </c>
      <c r="D9" s="10" t="n">
        <v>0.119</v>
      </c>
      <c r="E9" s="4" t="n">
        <v>125</v>
      </c>
      <c r="F9" s="6">
        <f>IF(OR(B9="",C9=""),"",C9*D9/12)</f>
        <v/>
      </c>
      <c r="G9" s="8">
        <f>IF(B9="","",COUNTIFS($B$7:$B$9,"&lt;&gt;",$C$7:$C$9,"&lt;"&amp;C9)+COUNTIFS($B$7:B9,"&lt;&gt;",$C$7:C9,C9))</f>
        <v/>
      </c>
      <c r="H9" s="8">
        <f>IF(B9="","",COUNTIFS($B$7:$B$9,"&lt;&gt;",$D$7:$D$9,"&gt;"&amp;D9)+COUNTIFS($B$7:B9,"&lt;&gt;",$D$7:D9,D9))</f>
        <v/>
      </c>
      <c r="I9" s="8">
        <f>IF(B9="","",IF(OR(E9&lt;=0,AND(D9&gt;0,E9&lt;=C9*D9/12)),"Min too low",IFERROR(ROUNDUP(NPER(D9/12,-E9,C9),0),"")))</f>
        <v/>
      </c>
      <c r="J9" s="11" t="inlineStr">
        <is>
          <t>SAMPLE</t>
        </is>
      </c>
    </row>
    <row r="11">
      <c r="A11" s="2" t="inlineStr">
        <is>
          <t>This free sample has three debts. The full Yellowcell Debt Payoff Tracker ($12) supports more debts, a month-by-month payoff plan, and a summary vs minimums only.</t>
        </is>
      </c>
    </row>
  </sheetData>
  <mergeCells count="3">
    <mergeCell ref="A11:J11"/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10" customWidth="1" min="4" max="4"/>
    <col width="12" customWidth="1" min="5" max="5"/>
    <col width="14" customWidth="1" min="6" max="6"/>
    <col width="12" customWidth="1" min="7" max="7"/>
    <col width="14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 xml:space="preserve">  SNOWBALL  ·  formulas only  ·  do not type over gray cells</t>
        </is>
      </c>
    </row>
    <row r="2">
      <c r="A2" s="2" t="inlineStr">
        <is>
          <t>Smallest balance first. Extra and freed minimums go to the current target. Sample of three debts.</t>
        </is>
      </c>
    </row>
    <row r="4">
      <c r="A4" s="3" t="inlineStr">
        <is>
          <t>EXTRA</t>
        </is>
      </c>
      <c r="B4" s="6">
        <f>Debts!C4</f>
        <v/>
      </c>
      <c r="C4" s="3" t="inlineStr">
        <is>
          <t>START</t>
        </is>
      </c>
      <c r="D4" s="12">
        <f>Debts!E4</f>
        <v/>
      </c>
      <c r="E4" s="3" t="inlineStr">
        <is>
          <t>LAST DEBT CLEARED</t>
        </is>
      </c>
      <c r="F4" s="12">
        <f>IFERROR(EDATE($D$4,MAX(J7:J9)),"")</f>
        <v/>
      </c>
    </row>
    <row r="6">
      <c r="A6" s="7" t="inlineStr">
        <is>
          <t>Order</t>
        </is>
      </c>
      <c r="B6" s="7" t="inlineStr">
        <is>
          <t>Name</t>
        </is>
      </c>
      <c r="C6" s="7" t="inlineStr">
        <is>
          <t>Balance</t>
        </is>
      </c>
      <c r="D6" s="7" t="inlineStr">
        <is>
          <t>APR</t>
        </is>
      </c>
      <c r="E6" s="7" t="inlineStr">
        <is>
          <t>Min payment</t>
        </is>
      </c>
      <c r="F6" s="7" t="inlineStr">
        <is>
          <t>Payment when focused</t>
        </is>
      </c>
      <c r="G6" s="7" t="inlineStr">
        <is>
          <t>Months waiting</t>
        </is>
      </c>
      <c r="H6" s="7" t="inlineStr">
        <is>
          <t>Bal when focused</t>
        </is>
      </c>
      <c r="I6" s="7" t="inlineStr">
        <is>
          <t>Months to finish</t>
        </is>
      </c>
      <c r="J6" s="7" t="inlineStr">
        <is>
          <t>Total months</t>
        </is>
      </c>
      <c r="K6" s="7" t="inlineStr">
        <is>
          <t>Payoff date</t>
        </is>
      </c>
      <c r="L6" s="7" t="inlineStr">
        <is>
          <t>Interest</t>
        </is>
      </c>
      <c r="M6" s="7" t="inlineStr">
        <is>
          <t>Total paid</t>
        </is>
      </c>
    </row>
    <row r="7">
      <c r="A7" s="8" t="n">
        <v>1</v>
      </c>
      <c r="B7" s="8">
        <f>IFERROR(INDEX(Debts!$B$7:$B$9,MATCH(1,Debts!$G$7:$G$9,0)),"")</f>
        <v/>
      </c>
      <c r="C7" s="6">
        <f>IF(B7="","",IFERROR(INDEX(Debts!$C$7:$C$9,MATCH(1,Debts!$G$7:$G$9,0)),""))</f>
        <v/>
      </c>
      <c r="D7" s="13">
        <f>IF(B7="","",IFERROR(INDEX(Debts!$D$7:$D$9,MATCH(1,Debts!$G$7:$G$9,0)),""))</f>
        <v/>
      </c>
      <c r="E7" s="6">
        <f>IF(B7="","",IFERROR(INDEX(Debts!$E$7:$E$9,MATCH(1,Debts!$G$7:$G$9,0)),""))</f>
        <v/>
      </c>
      <c r="F7" s="6">
        <f>IF(B7="","",$B$4+SUMIF($A$7:$A7,"&lt;="&amp;A7,$E$7:E7))</f>
        <v/>
      </c>
      <c r="G7" s="8">
        <f>IF(B7="","",0)</f>
        <v/>
      </c>
      <c r="H7" s="6">
        <f>IF(B7="","",IF(G7=0,C7,MAX(0,-FV(D7/12,G7,-E7,C7))))</f>
        <v/>
      </c>
      <c r="I7" s="8">
        <f>IF(B7="","",IF(H7&lt;=0,0,IF(AND(D7&gt;0,F7&lt;=H7*D7/12),"Pmt too low",IFERROR(ROUNDUP(NPER(D7/12,-F7,H7),0),""))))</f>
        <v/>
      </c>
      <c r="J7" s="8">
        <f>IF(B7="","",IF(OR(I7="",ISTEXT(I7)),"",G7+I7))</f>
        <v/>
      </c>
      <c r="K7" s="12">
        <f>IF(OR(B7="",J7=""),"",EDATE($D$4,J7))</f>
        <v/>
      </c>
      <c r="L7" s="6">
        <f>IF(OR(B7="",J7=""),"",E7*G7+F7*I7-C7)</f>
        <v/>
      </c>
      <c r="M7" s="6">
        <f>IF(OR(B7="",J7=""),"",E7*G7+F7*I7)</f>
        <v/>
      </c>
    </row>
    <row r="8">
      <c r="A8" s="8" t="n">
        <v>2</v>
      </c>
      <c r="B8" s="8">
        <f>IFERROR(INDEX(Debts!$B$7:$B$9,MATCH(2,Debts!$G$7:$G$9,0)),"")</f>
        <v/>
      </c>
      <c r="C8" s="6">
        <f>IF(B8="","",IFERROR(INDEX(Debts!$C$7:$C$9,MATCH(2,Debts!$G$7:$G$9,0)),""))</f>
        <v/>
      </c>
      <c r="D8" s="13">
        <f>IF(B8="","",IFERROR(INDEX(Debts!$D$7:$D$9,MATCH(2,Debts!$G$7:$G$9,0)),""))</f>
        <v/>
      </c>
      <c r="E8" s="6">
        <f>IF(B8="","",IFERROR(INDEX(Debts!$E$7:$E$9,MATCH(2,Debts!$G$7:$G$9,0)),""))</f>
        <v/>
      </c>
      <c r="F8" s="6">
        <f>IF(B8="","",$B$4+SUMIF($A$7:$A8,"&lt;="&amp;A8,$E$7:E8))</f>
        <v/>
      </c>
      <c r="G8" s="8">
        <f>IF(B8="","",IF(J7="",0,J7))</f>
        <v/>
      </c>
      <c r="H8" s="6">
        <f>IF(B8="","",IF(G8=0,C8,MAX(0,-FV(D8/12,G8,-E8,C8))))</f>
        <v/>
      </c>
      <c r="I8" s="8">
        <f>IF(B8="","",IF(H8&lt;=0,0,IF(AND(D8&gt;0,F8&lt;=H8*D8/12),"Pmt too low",IFERROR(ROUNDUP(NPER(D8/12,-F8,H8),0),""))))</f>
        <v/>
      </c>
      <c r="J8" s="8">
        <f>IF(B8="","",IF(OR(I8="",ISTEXT(I8)),"",G8+I8))</f>
        <v/>
      </c>
      <c r="K8" s="12">
        <f>IF(OR(B8="",J8=""),"",EDATE($D$4,J8))</f>
        <v/>
      </c>
      <c r="L8" s="6">
        <f>IF(OR(B8="",J8=""),"",E8*G8+F8*I8-C8)</f>
        <v/>
      </c>
      <c r="M8" s="6">
        <f>IF(OR(B8="",J8=""),"",E8*G8+F8*I8)</f>
        <v/>
      </c>
    </row>
    <row r="9">
      <c r="A9" s="8" t="n">
        <v>3</v>
      </c>
      <c r="B9" s="8">
        <f>IFERROR(INDEX(Debts!$B$7:$B$9,MATCH(3,Debts!$G$7:$G$9,0)),"")</f>
        <v/>
      </c>
      <c r="C9" s="6">
        <f>IF(B9="","",IFERROR(INDEX(Debts!$C$7:$C$9,MATCH(3,Debts!$G$7:$G$9,0)),""))</f>
        <v/>
      </c>
      <c r="D9" s="13">
        <f>IF(B9="","",IFERROR(INDEX(Debts!$D$7:$D$9,MATCH(3,Debts!$G$7:$G$9,0)),""))</f>
        <v/>
      </c>
      <c r="E9" s="6">
        <f>IF(B9="","",IFERROR(INDEX(Debts!$E$7:$E$9,MATCH(3,Debts!$G$7:$G$9,0)),""))</f>
        <v/>
      </c>
      <c r="F9" s="6">
        <f>IF(B9="","",$B$4+SUMIF($A$7:$A9,"&lt;="&amp;A9,$E$7:E9))</f>
        <v/>
      </c>
      <c r="G9" s="8">
        <f>IF(B9="","",IF(J8="",0,J8))</f>
        <v/>
      </c>
      <c r="H9" s="6">
        <f>IF(B9="","",IF(G9=0,C9,MAX(0,-FV(D9/12,G9,-E9,C9))))</f>
        <v/>
      </c>
      <c r="I9" s="8">
        <f>IF(B9="","",IF(H9&lt;=0,0,IF(AND(D9&gt;0,F9&lt;=H9*D9/12),"Pmt too low",IFERROR(ROUNDUP(NPER(D9/12,-F9,H9),0),""))))</f>
        <v/>
      </c>
      <c r="J9" s="8">
        <f>IF(B9="","",IF(OR(I9="",ISTEXT(I9)),"",G9+I9))</f>
        <v/>
      </c>
      <c r="K9" s="12">
        <f>IF(OR(B9="",J9=""),"",EDATE($D$4,J9))</f>
        <v/>
      </c>
      <c r="L9" s="6">
        <f>IF(OR(B9="",J9=""),"",E9*G9+F9*I9-C9)</f>
        <v/>
      </c>
      <c r="M9" s="6">
        <f>IF(OR(B9="",J9=""),"",E9*G9+F9*I9)</f>
        <v/>
      </c>
    </row>
    <row r="11">
      <c r="B11" s="14" t="inlineStr">
        <is>
          <t>TOTAL</t>
        </is>
      </c>
      <c r="C11" s="6">
        <f>SUM(C7:C9)</f>
        <v/>
      </c>
      <c r="J11" s="8">
        <f>MAX(J7:J9)</f>
        <v/>
      </c>
      <c r="L11" s="6">
        <f>SUM(L7:L9)</f>
        <v/>
      </c>
      <c r="M11" s="6">
        <f>SUM(M7:M9)</f>
        <v/>
      </c>
    </row>
  </sheetData>
  <mergeCells count="2">
    <mergeCell ref="A2:M2"/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10" customWidth="1" min="4" max="4"/>
    <col width="12" customWidth="1" min="5" max="5"/>
    <col width="14" customWidth="1" min="6" max="6"/>
    <col width="12" customWidth="1" min="7" max="7"/>
    <col width="14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 xml:space="preserve">  AVALANCHE  ·  formulas only  ·  do not type over gray cells</t>
        </is>
      </c>
    </row>
    <row r="2">
      <c r="A2" s="2" t="inlineStr">
        <is>
          <t>Highest APR first. Extra and freed minimums go to the current target. Sample of three debts.</t>
        </is>
      </c>
    </row>
    <row r="4">
      <c r="A4" s="3" t="inlineStr">
        <is>
          <t>EXTRA</t>
        </is>
      </c>
      <c r="B4" s="6">
        <f>Debts!C4</f>
        <v/>
      </c>
      <c r="C4" s="3" t="inlineStr">
        <is>
          <t>START</t>
        </is>
      </c>
      <c r="D4" s="12">
        <f>Debts!E4</f>
        <v/>
      </c>
      <c r="E4" s="3" t="inlineStr">
        <is>
          <t>LAST DEBT CLEARED</t>
        </is>
      </c>
      <c r="F4" s="12">
        <f>IFERROR(EDATE($D$4,MAX(J7:J9)),"")</f>
        <v/>
      </c>
    </row>
    <row r="6">
      <c r="A6" s="7" t="inlineStr">
        <is>
          <t>Order</t>
        </is>
      </c>
      <c r="B6" s="7" t="inlineStr">
        <is>
          <t>Name</t>
        </is>
      </c>
      <c r="C6" s="7" t="inlineStr">
        <is>
          <t>Balance</t>
        </is>
      </c>
      <c r="D6" s="7" t="inlineStr">
        <is>
          <t>APR</t>
        </is>
      </c>
      <c r="E6" s="7" t="inlineStr">
        <is>
          <t>Min payment</t>
        </is>
      </c>
      <c r="F6" s="7" t="inlineStr">
        <is>
          <t>Payment when focused</t>
        </is>
      </c>
      <c r="G6" s="7" t="inlineStr">
        <is>
          <t>Months waiting</t>
        </is>
      </c>
      <c r="H6" s="7" t="inlineStr">
        <is>
          <t>Bal when focused</t>
        </is>
      </c>
      <c r="I6" s="7" t="inlineStr">
        <is>
          <t>Months to finish</t>
        </is>
      </c>
      <c r="J6" s="7" t="inlineStr">
        <is>
          <t>Total months</t>
        </is>
      </c>
      <c r="K6" s="7" t="inlineStr">
        <is>
          <t>Payoff date</t>
        </is>
      </c>
      <c r="L6" s="7" t="inlineStr">
        <is>
          <t>Interest</t>
        </is>
      </c>
      <c r="M6" s="7" t="inlineStr">
        <is>
          <t>Total paid</t>
        </is>
      </c>
    </row>
    <row r="7">
      <c r="A7" s="8" t="n">
        <v>1</v>
      </c>
      <c r="B7" s="8">
        <f>IFERROR(INDEX(Debts!$B$7:$B$9,MATCH(1,Debts!$H$7:$H$9,0)),"")</f>
        <v/>
      </c>
      <c r="C7" s="6">
        <f>IF(B7="","",IFERROR(INDEX(Debts!$C$7:$C$9,MATCH(1,Debts!$H$7:$H$9,0)),""))</f>
        <v/>
      </c>
      <c r="D7" s="13">
        <f>IF(B7="","",IFERROR(INDEX(Debts!$D$7:$D$9,MATCH(1,Debts!$H$7:$H$9,0)),""))</f>
        <v/>
      </c>
      <c r="E7" s="6">
        <f>IF(B7="","",IFERROR(INDEX(Debts!$E$7:$E$9,MATCH(1,Debts!$H$7:$H$9,0)),""))</f>
        <v/>
      </c>
      <c r="F7" s="6">
        <f>IF(B7="","",$B$4+SUMIF($A$7:$A7,"&lt;="&amp;A7,$E$7:E7))</f>
        <v/>
      </c>
      <c r="G7" s="8">
        <f>IF(B7="","",0)</f>
        <v/>
      </c>
      <c r="H7" s="6">
        <f>IF(B7="","",IF(G7=0,C7,MAX(0,-FV(D7/12,G7,-E7,C7))))</f>
        <v/>
      </c>
      <c r="I7" s="8">
        <f>IF(B7="","",IF(H7&lt;=0,0,IF(AND(D7&gt;0,F7&lt;=H7*D7/12),"Pmt too low",IFERROR(ROUNDUP(NPER(D7/12,-F7,H7),0),""))))</f>
        <v/>
      </c>
      <c r="J7" s="8">
        <f>IF(B7="","",IF(OR(I7="",ISTEXT(I7)),"",G7+I7))</f>
        <v/>
      </c>
      <c r="K7" s="12">
        <f>IF(OR(B7="",J7=""),"",EDATE($D$4,J7))</f>
        <v/>
      </c>
      <c r="L7" s="6">
        <f>IF(OR(B7="",J7=""),"",E7*G7+F7*I7-C7)</f>
        <v/>
      </c>
      <c r="M7" s="6">
        <f>IF(OR(B7="",J7=""),"",E7*G7+F7*I7)</f>
        <v/>
      </c>
    </row>
    <row r="8">
      <c r="A8" s="8" t="n">
        <v>2</v>
      </c>
      <c r="B8" s="8">
        <f>IFERROR(INDEX(Debts!$B$7:$B$9,MATCH(2,Debts!$H$7:$H$9,0)),"")</f>
        <v/>
      </c>
      <c r="C8" s="6">
        <f>IF(B8="","",IFERROR(INDEX(Debts!$C$7:$C$9,MATCH(2,Debts!$H$7:$H$9,0)),""))</f>
        <v/>
      </c>
      <c r="D8" s="13">
        <f>IF(B8="","",IFERROR(INDEX(Debts!$D$7:$D$9,MATCH(2,Debts!$H$7:$H$9,0)),""))</f>
        <v/>
      </c>
      <c r="E8" s="6">
        <f>IF(B8="","",IFERROR(INDEX(Debts!$E$7:$E$9,MATCH(2,Debts!$H$7:$H$9,0)),""))</f>
        <v/>
      </c>
      <c r="F8" s="6">
        <f>IF(B8="","",$B$4+SUMIF($A$7:$A8,"&lt;="&amp;A8,$E$7:E8))</f>
        <v/>
      </c>
      <c r="G8" s="8">
        <f>IF(B8="","",IF(J7="",0,J7))</f>
        <v/>
      </c>
      <c r="H8" s="6">
        <f>IF(B8="","",IF(G8=0,C8,MAX(0,-FV(D8/12,G8,-E8,C8))))</f>
        <v/>
      </c>
      <c r="I8" s="8">
        <f>IF(B8="","",IF(H8&lt;=0,0,IF(AND(D8&gt;0,F8&lt;=H8*D8/12),"Pmt too low",IFERROR(ROUNDUP(NPER(D8/12,-F8,H8),0),""))))</f>
        <v/>
      </c>
      <c r="J8" s="8">
        <f>IF(B8="","",IF(OR(I8="",ISTEXT(I8)),"",G8+I8))</f>
        <v/>
      </c>
      <c r="K8" s="12">
        <f>IF(OR(B8="",J8=""),"",EDATE($D$4,J8))</f>
        <v/>
      </c>
      <c r="L8" s="6">
        <f>IF(OR(B8="",J8=""),"",E8*G8+F8*I8-C8)</f>
        <v/>
      </c>
      <c r="M8" s="6">
        <f>IF(OR(B8="",J8=""),"",E8*G8+F8*I8)</f>
        <v/>
      </c>
    </row>
    <row r="9">
      <c r="A9" s="8" t="n">
        <v>3</v>
      </c>
      <c r="B9" s="8">
        <f>IFERROR(INDEX(Debts!$B$7:$B$9,MATCH(3,Debts!$H$7:$H$9,0)),"")</f>
        <v/>
      </c>
      <c r="C9" s="6">
        <f>IF(B9="","",IFERROR(INDEX(Debts!$C$7:$C$9,MATCH(3,Debts!$H$7:$H$9,0)),""))</f>
        <v/>
      </c>
      <c r="D9" s="13">
        <f>IF(B9="","",IFERROR(INDEX(Debts!$D$7:$D$9,MATCH(3,Debts!$H$7:$H$9,0)),""))</f>
        <v/>
      </c>
      <c r="E9" s="6">
        <f>IF(B9="","",IFERROR(INDEX(Debts!$E$7:$E$9,MATCH(3,Debts!$H$7:$H$9,0)),""))</f>
        <v/>
      </c>
      <c r="F9" s="6">
        <f>IF(B9="","",$B$4+SUMIF($A$7:$A9,"&lt;="&amp;A9,$E$7:E9))</f>
        <v/>
      </c>
      <c r="G9" s="8">
        <f>IF(B9="","",IF(J8="",0,J8))</f>
        <v/>
      </c>
      <c r="H9" s="6">
        <f>IF(B9="","",IF(G9=0,C9,MAX(0,-FV(D9/12,G9,-E9,C9))))</f>
        <v/>
      </c>
      <c r="I9" s="8">
        <f>IF(B9="","",IF(H9&lt;=0,0,IF(AND(D9&gt;0,F9&lt;=H9*D9/12),"Pmt too low",IFERROR(ROUNDUP(NPER(D9/12,-F9,H9),0),""))))</f>
        <v/>
      </c>
      <c r="J9" s="8">
        <f>IF(B9="","",IF(OR(I9="",ISTEXT(I9)),"",G9+I9))</f>
        <v/>
      </c>
      <c r="K9" s="12">
        <f>IF(OR(B9="",J9=""),"",EDATE($D$4,J9))</f>
        <v/>
      </c>
      <c r="L9" s="6">
        <f>IF(OR(B9="",J9=""),"",E9*G9+F9*I9-C9)</f>
        <v/>
      </c>
      <c r="M9" s="6">
        <f>IF(OR(B9="",J9=""),"",E9*G9+F9*I9)</f>
        <v/>
      </c>
    </row>
    <row r="11">
      <c r="B11" s="14" t="inlineStr">
        <is>
          <t>TOTAL</t>
        </is>
      </c>
      <c r="C11" s="6">
        <f>SUM(C7:C9)</f>
        <v/>
      </c>
      <c r="J11" s="8">
        <f>MAX(J7:J9)</f>
        <v/>
      </c>
      <c r="L11" s="6">
        <f>SUM(L7:L9)</f>
        <v/>
      </c>
      <c r="M11" s="6">
        <f>SUM(M7:M9)</f>
        <v/>
      </c>
    </row>
  </sheetData>
  <mergeCells count="2">
    <mergeCell ref="A2:M2"/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 xml:space="preserve">  COMPARE  ·  snowball vs avalanche (sample)</t>
        </is>
      </c>
    </row>
    <row r="2">
      <c r="A2" s="2" t="inlineStr">
        <is>
          <t>Months and interest come from the Snowball and Avalanche sheets (NPER). Not financial advice. Author: Yellowcell.</t>
        </is>
      </c>
    </row>
    <row r="4">
      <c r="A4" s="3" t="inlineStr">
        <is>
          <t>TOTAL BALANCE</t>
        </is>
      </c>
      <c r="B4" s="6">
        <f>Debts!G4</f>
        <v/>
      </c>
      <c r="C4" s="3" t="inlineStr">
        <is>
          <t>EXTRA</t>
        </is>
      </c>
      <c r="D4" s="6">
        <f>Debts!C4</f>
        <v/>
      </c>
      <c r="E4" s="3" t="inlineStr">
        <is>
          <t>PLAN START</t>
        </is>
      </c>
      <c r="F4" s="12">
        <f>Debts!E4</f>
        <v/>
      </c>
    </row>
    <row r="6">
      <c r="A6" s="15" t="inlineStr">
        <is>
          <t>METHOD COMPARISON</t>
        </is>
      </c>
    </row>
    <row r="7">
      <c r="A7" s="16" t="inlineStr">
        <is>
          <t>Method</t>
        </is>
      </c>
      <c r="B7" s="16" t="inlineStr">
        <is>
          <t>Months to clear</t>
        </is>
      </c>
      <c r="C7" s="16" t="inlineStr">
        <is>
          <t>Payoff date</t>
        </is>
      </c>
      <c r="D7" s="16" t="inlineStr">
        <is>
          <t>Total interest</t>
        </is>
      </c>
      <c r="E7" s="16" t="inlineStr">
        <is>
          <t>Total paid</t>
        </is>
      </c>
    </row>
    <row r="8">
      <c r="A8" s="14" t="inlineStr">
        <is>
          <t>Snowball</t>
        </is>
      </c>
      <c r="B8" s="8">
        <f>Snowball!J11</f>
        <v/>
      </c>
      <c r="C8" s="12">
        <f>Snowball!F4</f>
        <v/>
      </c>
      <c r="D8" s="6">
        <f>Snowball!L11</f>
        <v/>
      </c>
      <c r="E8" s="6">
        <f>Snowball!M11</f>
        <v/>
      </c>
    </row>
    <row r="9">
      <c r="A9" s="14" t="inlineStr">
        <is>
          <t>Avalanche</t>
        </is>
      </c>
      <c r="B9" s="8">
        <f>Avalanche!J11</f>
        <v/>
      </c>
      <c r="C9" s="12">
        <f>Avalanche!F4</f>
        <v/>
      </c>
      <c r="D9" s="6">
        <f>Avalanche!L11</f>
        <v/>
      </c>
      <c r="E9" s="6">
        <f>Avalanche!M11</f>
        <v/>
      </c>
    </row>
    <row r="11">
      <c r="A11" s="3" t="inlineStr">
        <is>
          <t>Interest difference (snowball − avalanche)</t>
        </is>
      </c>
      <c r="B11" s="6">
        <f>D8-D9</f>
        <v/>
      </c>
      <c r="C11" s="2" t="inlineStr">
        <is>
          <t>(positive = avalanche costs less interest on this sample)</t>
        </is>
      </c>
    </row>
    <row r="13">
      <c r="A13" s="2" t="inlineStr">
        <is>
          <t>Snowball: pay smallest balance first for early wins. Avalanche: pay highest APR first to cut interest. Replace the three sample debts on Debts with your own.</t>
        </is>
      </c>
    </row>
    <row r="15">
      <c r="A15" s="2" t="inlineStr">
        <is>
          <t>Upgrade: full Debt Payoff Tracker Excel — more debt slots, month-by-month plan, summary vs minimums only — $12 on Gumroad (Yellowcell).</t>
        </is>
      </c>
    </row>
  </sheetData>
  <mergeCells count="5">
    <mergeCell ref="A2:F2"/>
    <mergeCell ref="A13:F13"/>
    <mergeCell ref="A1:F1"/>
    <mergeCell ref="A6:E6"/>
    <mergeCell ref="A15:F1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sample debt payoff file</t>
        </is>
      </c>
    </row>
    <row r="3">
      <c r="A3" s="17" t="inlineStr">
        <is>
          <t>1. On Debts, change Extra monthly payment and Plan start in the yellow cells.</t>
        </is>
      </c>
    </row>
    <row r="4">
      <c r="A4" s="17" t="inlineStr">
        <is>
          <t>2. Replace Name, Balance, APR, and Min payment for the three sample debts (yellow).</t>
        </is>
      </c>
    </row>
    <row r="5">
      <c r="A5" s="17" t="inlineStr">
        <is>
          <t>3. Enter APR as 24.99% (or 0.2499). Gray ranks, interest, and min-only months update automatically.</t>
        </is>
      </c>
    </row>
    <row r="6">
      <c r="A6" s="17" t="inlineStr">
        <is>
          <t>4. Open Snowball and Avalanche for order, months, interest, and payoff dates. Do not type over gray cells.</t>
        </is>
      </c>
    </row>
    <row r="7">
      <c r="A7" s="17" t="inlineStr">
        <is>
          <t>5. Open Compare for a side-by-side summary of months and interest.</t>
        </is>
      </c>
    </row>
    <row r="8">
      <c r="A8" s="17" t="inlineStr">
        <is>
          <t>6. This sample is limited to three debts. Delete SAMPLE notes before sharing.</t>
        </is>
      </c>
    </row>
    <row r="10">
      <c r="A10" s="2" t="inlineStr">
        <is>
          <t>This free sample is from Yellowcell. It is not tax, legal, or financial advice.</t>
        </is>
      </c>
    </row>
    <row r="11">
      <c r="A11" s="2" t="inlineStr">
        <is>
          <t>Upgrade: Debt Payoff Tracker Excel — snowball vs avalanche, month-by-month plan — $12 on Gumroad.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Yellowcell</dc:creator>
  <dc:title>Yellowcell — Sample Debt Payoff (Snowball vs Avalanche)</dc:title>
  <dc:description>Yellow input cells, gray formulas. Not financial advice. Author: Yellowcell.</dc:description>
  <dc:subject>Free sample debt snowball vs avalanche spreadsheet (Excel)</dc:subject>
  <dcterms:created xsi:type="dcterms:W3CDTF">2026-09-04T11:15:05Z</dcterms:created>
  <dcterms:modified xsi:type="dcterms:W3CDTF">2026-09-04T11:15:05Z</dcterms:modified>
  <cp:lastModifiedBy>Yellowcell</cp:lastModifiedBy>
  <cp:keywords>debt,snowball,avalanche,excel,yellowcell,sample</cp:keywords>
</cp:coreProperties>
</file>